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etay\Downloads\"/>
    </mc:Choice>
  </mc:AlternateContent>
  <xr:revisionPtr revIDLastSave="0" documentId="13_ncr:1_{04FA5C52-EFDA-4F09-97DA-A2BC51BC9C41}" xr6:coauthVersionLast="47" xr6:coauthVersionMax="47" xr10:uidLastSave="{00000000-0000-0000-0000-000000000000}"/>
  <bookViews>
    <workbookView xWindow="21945" yWindow="2520" windowWidth="29670" windowHeight="11910" tabRatio="338" xr2:uid="{00000000-000D-0000-FFFF-FFFF00000000}"/>
  </bookViews>
  <sheets>
    <sheet name="Fiche de centrage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9" i="3"/>
  <c r="C19" i="3"/>
  <c r="D19" i="3"/>
  <c r="B23" i="3"/>
  <c r="C12" i="3"/>
  <c r="E12" i="3"/>
  <c r="D35" i="3"/>
  <c r="C35" i="3"/>
  <c r="D34" i="3"/>
  <c r="C34" i="3"/>
  <c r="D33" i="3"/>
  <c r="C33" i="3"/>
  <c r="D32" i="3"/>
  <c r="C32" i="3"/>
  <c r="D31" i="3"/>
  <c r="C31" i="3"/>
  <c r="D30" i="3"/>
  <c r="C30" i="3"/>
  <c r="C13" i="3"/>
  <c r="E13" i="3"/>
  <c r="C18" i="3"/>
  <c r="E18" i="3"/>
  <c r="D18" i="3"/>
  <c r="B22" i="3"/>
</calcChain>
</file>

<file path=xl/sharedStrings.xml><?xml version="1.0" encoding="utf-8"?>
<sst xmlns="http://schemas.openxmlformats.org/spreadsheetml/2006/main" count="21" uniqueCount="17">
  <si>
    <t>Masse (kg)</t>
  </si>
  <si>
    <t>Bras de levier (m)</t>
  </si>
  <si>
    <t>Moment (m.kg)</t>
  </si>
  <si>
    <t>Masse à vide</t>
  </si>
  <si>
    <t>Masse décollage</t>
  </si>
  <si>
    <t>Zéro fuel</t>
  </si>
  <si>
    <t>masse</t>
  </si>
  <si>
    <t>bras de levier</t>
  </si>
  <si>
    <t>Pilote AV</t>
  </si>
  <si>
    <t>Passager AR</t>
  </si>
  <si>
    <t>l - max 110l - densité 0,72 kg/l</t>
  </si>
  <si>
    <t>Carburant ailes</t>
  </si>
  <si>
    <t>Carburant principal</t>
  </si>
  <si>
    <t>l - max 2 x 40l - densité 0,72 kg/l</t>
  </si>
  <si>
    <t>Bagages</t>
  </si>
  <si>
    <t>Masse et Centrage DR400-160 F-GJZV</t>
  </si>
  <si>
    <t>Données selon le rapport de pesée du 24 mars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</si>
</sst>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3" x14ac:knownFonts="1"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" fontId="0" fillId="2" borderId="0" xfId="0" applyNumberFormat="1" applyFill="1"/>
    <xf numFmtId="2" fontId="0" fillId="2" borderId="0" xfId="0" applyNumberFormat="1" applyFill="1"/>
    <xf numFmtId="0" fontId="2" fillId="2" borderId="0" xfId="0" applyFont="1" applyFill="1"/>
    <xf numFmtId="1" fontId="2" fillId="3" borderId="0" xfId="0" applyNumberFormat="1" applyFont="1" applyFill="1" applyProtection="1">
      <protection locked="0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2" fillId="3" borderId="1" xfId="0" applyNumberFormat="1" applyFont="1" applyFill="1" applyBorder="1" applyProtection="1">
      <protection locked="0"/>
    </xf>
    <xf numFmtId="165" fontId="0" fillId="2" borderId="1" xfId="0" applyNumberFormat="1" applyFill="1" applyBorder="1"/>
    <xf numFmtId="165" fontId="0" fillId="2" borderId="0" xfId="0" applyNumberForma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3912674955887"/>
          <c:y val="7.4753248275422249E-2"/>
          <c:w val="0.7788185332812454"/>
          <c:h val="0.81896336443962592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'Fiche de centrage'!$D$30:$D$35</c:f>
              <c:numCache>
                <c:formatCode>0.00</c:formatCode>
                <c:ptCount val="6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  <c:pt idx="5">
                  <c:v>0.20499999999999999</c:v>
                </c:pt>
              </c:numCache>
            </c:numRef>
          </c:xVal>
          <c:yVal>
            <c:numRef>
              <c:f>'Fiche de centrage'!$C$30:$C$35</c:f>
              <c:numCache>
                <c:formatCode>0</c:formatCode>
                <c:ptCount val="6"/>
                <c:pt idx="0">
                  <c:v>636</c:v>
                </c:pt>
                <c:pt idx="1">
                  <c:v>750</c:v>
                </c:pt>
                <c:pt idx="2">
                  <c:v>1050</c:v>
                </c:pt>
                <c:pt idx="3">
                  <c:v>1050</c:v>
                </c:pt>
                <c:pt idx="4">
                  <c:v>636</c:v>
                </c:pt>
                <c:pt idx="5">
                  <c:v>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17-0C4C-8991-54EE46EA44E5}"/>
            </c:ext>
          </c:extLst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xVal>
            <c:numRef>
              <c:f>'Fiche de centrage'!$D$18:$D$19</c:f>
              <c:numCache>
                <c:formatCode>0.0000</c:formatCode>
                <c:ptCount val="2"/>
                <c:pt idx="0">
                  <c:v>0.32600000000000001</c:v>
                </c:pt>
                <c:pt idx="1">
                  <c:v>0.32600000000000001</c:v>
                </c:pt>
              </c:numCache>
            </c:numRef>
          </c:xVal>
          <c:yVal>
            <c:numRef>
              <c:f>'Fiche de centrage'!$C$18:$C$19</c:f>
              <c:numCache>
                <c:formatCode>0</c:formatCode>
                <c:ptCount val="2"/>
                <c:pt idx="0">
                  <c:v>633</c:v>
                </c:pt>
                <c:pt idx="1">
                  <c:v>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17-0C4C-8991-54EE46EA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76256"/>
        <c:axId val="187664256"/>
      </c:scatterChart>
      <c:valAx>
        <c:axId val="186576256"/>
        <c:scaling>
          <c:orientation val="minMax"/>
          <c:max val="0.60000000000000009"/>
          <c:min val="0.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6253768012568591"/>
              <c:y val="0.94521324369337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7664256"/>
        <c:crossesAt val="0"/>
        <c:crossBetween val="midCat"/>
      </c:valAx>
      <c:valAx>
        <c:axId val="187664256"/>
        <c:scaling>
          <c:orientation val="minMax"/>
          <c:max val="1100"/>
          <c:min val="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6.2159317119107889E-2"/>
              <c:y val="0.433568769020151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6576256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609600</xdr:colOff>
      <xdr:row>50</xdr:row>
      <xdr:rowOff>19050</xdr:rowOff>
    </xdr:to>
    <xdr:graphicFrame macro="">
      <xdr:nvGraphicFramePr>
        <xdr:cNvPr id="50186" name="Graphique 2">
          <a:extLst>
            <a:ext uri="{FF2B5EF4-FFF2-40B4-BE49-F238E27FC236}">
              <a16:creationId xmlns:a16="http://schemas.microsoft.com/office/drawing/2014/main" id="{00000000-0008-0000-0200-00000AC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tabSelected="1" workbookViewId="0">
      <selection activeCell="C7" sqref="C7"/>
    </sheetView>
  </sheetViews>
  <sheetFormatPr baseColWidth="10" defaultColWidth="11" defaultRowHeight="15" x14ac:dyDescent="0.25"/>
  <cols>
    <col min="1" max="1" width="9.42578125" style="1" customWidth="1"/>
    <col min="2" max="2" width="18.28515625" style="1" bestFit="1" customWidth="1"/>
    <col min="3" max="3" width="11.140625" style="2" customWidth="1"/>
    <col min="4" max="4" width="17.42578125" style="3" customWidth="1"/>
    <col min="5" max="5" width="14.85546875" style="3" customWidth="1"/>
    <col min="6" max="6" width="9.42578125" style="1" customWidth="1"/>
    <col min="7" max="16384" width="11" style="1"/>
  </cols>
  <sheetData>
    <row r="1" spans="1:6" ht="26.25" x14ac:dyDescent="0.4">
      <c r="A1" s="14" t="s">
        <v>15</v>
      </c>
      <c r="B1" s="14"/>
      <c r="C1" s="14"/>
      <c r="D1" s="14"/>
      <c r="E1" s="14"/>
      <c r="F1" s="14"/>
    </row>
    <row r="3" spans="1:6" x14ac:dyDescent="0.25">
      <c r="A3" s="1" t="s">
        <v>16</v>
      </c>
    </row>
    <row r="5" spans="1:6" x14ac:dyDescent="0.25">
      <c r="C5" s="6" t="s">
        <v>0</v>
      </c>
      <c r="D5" s="7" t="s">
        <v>1</v>
      </c>
      <c r="E5" s="7" t="s">
        <v>2</v>
      </c>
    </row>
    <row r="6" spans="1:6" x14ac:dyDescent="0.25">
      <c r="B6" s="8" t="s">
        <v>3</v>
      </c>
      <c r="C6" s="9">
        <v>633</v>
      </c>
      <c r="D6" s="12">
        <v>0.32600000000000001</v>
      </c>
      <c r="E6" s="10">
        <f t="shared" ref="E6:E13" si="0">C6*D6</f>
        <v>206.358</v>
      </c>
    </row>
    <row r="7" spans="1:6" x14ac:dyDescent="0.25">
      <c r="B7" s="8" t="s">
        <v>8</v>
      </c>
      <c r="C7" s="11"/>
      <c r="D7" s="10">
        <v>0.41</v>
      </c>
      <c r="E7" s="10">
        <f t="shared" si="0"/>
        <v>0</v>
      </c>
    </row>
    <row r="8" spans="1:6" x14ac:dyDescent="0.25">
      <c r="B8" s="8" t="s">
        <v>8</v>
      </c>
      <c r="C8" s="11"/>
      <c r="D8" s="10">
        <v>0.41</v>
      </c>
      <c r="E8" s="10">
        <f t="shared" si="0"/>
        <v>0</v>
      </c>
    </row>
    <row r="9" spans="1:6" x14ac:dyDescent="0.25">
      <c r="B9" s="8" t="s">
        <v>9</v>
      </c>
      <c r="C9" s="11"/>
      <c r="D9" s="10">
        <v>1.19</v>
      </c>
      <c r="E9" s="10">
        <f t="shared" si="0"/>
        <v>0</v>
      </c>
    </row>
    <row r="10" spans="1:6" x14ac:dyDescent="0.25">
      <c r="B10" s="8" t="s">
        <v>9</v>
      </c>
      <c r="C10" s="11"/>
      <c r="D10" s="10">
        <v>1.19</v>
      </c>
      <c r="E10" s="10">
        <f t="shared" si="0"/>
        <v>0</v>
      </c>
    </row>
    <row r="11" spans="1:6" x14ac:dyDescent="0.25">
      <c r="B11" s="8" t="s">
        <v>14</v>
      </c>
      <c r="C11" s="11"/>
      <c r="D11" s="10">
        <v>1.9</v>
      </c>
      <c r="E11" s="10">
        <f t="shared" si="0"/>
        <v>0</v>
      </c>
    </row>
    <row r="12" spans="1:6" x14ac:dyDescent="0.25">
      <c r="B12" s="8" t="s">
        <v>12</v>
      </c>
      <c r="C12" s="9">
        <f>C15*0.72</f>
        <v>0</v>
      </c>
      <c r="D12" s="10">
        <v>1.1200000000000001</v>
      </c>
      <c r="E12" s="10">
        <f>C12*D12</f>
        <v>0</v>
      </c>
    </row>
    <row r="13" spans="1:6" x14ac:dyDescent="0.25">
      <c r="B13" s="8" t="s">
        <v>11</v>
      </c>
      <c r="C13" s="9">
        <f>C16*0.72</f>
        <v>0</v>
      </c>
      <c r="D13" s="10">
        <v>0.1</v>
      </c>
      <c r="E13" s="10">
        <f t="shared" si="0"/>
        <v>0</v>
      </c>
    </row>
    <row r="14" spans="1:6" x14ac:dyDescent="0.25">
      <c r="B14" s="4"/>
    </row>
    <row r="15" spans="1:6" x14ac:dyDescent="0.25">
      <c r="B15" s="4" t="s">
        <v>12</v>
      </c>
      <c r="C15" s="5"/>
      <c r="D15" s="3" t="s">
        <v>10</v>
      </c>
    </row>
    <row r="16" spans="1:6" x14ac:dyDescent="0.25">
      <c r="B16" s="4" t="s">
        <v>11</v>
      </c>
      <c r="C16" s="5"/>
      <c r="D16" s="3" t="s">
        <v>13</v>
      </c>
    </row>
    <row r="18" spans="2:5" x14ac:dyDescent="0.25">
      <c r="B18" s="4" t="s">
        <v>4</v>
      </c>
      <c r="C18" s="2">
        <f>SUM(C6:C13)</f>
        <v>633</v>
      </c>
      <c r="D18" s="13">
        <f>E18/C18</f>
        <v>0.32600000000000001</v>
      </c>
      <c r="E18" s="3">
        <f>SUM(E6:E13)</f>
        <v>206.358</v>
      </c>
    </row>
    <row r="19" spans="2:5" x14ac:dyDescent="0.25">
      <c r="B19" s="4" t="s">
        <v>5</v>
      </c>
      <c r="C19" s="2">
        <f>SUM(C6:C11)</f>
        <v>633</v>
      </c>
      <c r="D19" s="13">
        <f>E19/C19</f>
        <v>0.32600000000000001</v>
      </c>
      <c r="E19" s="3">
        <f>SUM(E6:E11)</f>
        <v>206.358</v>
      </c>
    </row>
    <row r="22" spans="2:5" x14ac:dyDescent="0.25">
      <c r="B22" s="1">
        <f>15000/23*D18+14250/23-C18</f>
        <v>199.17391304347825</v>
      </c>
    </row>
    <row r="23" spans="2:5" x14ac:dyDescent="0.25">
      <c r="B23" s="1">
        <f>15000/23*D19+14250/23-C19</f>
        <v>199.17391304347825</v>
      </c>
    </row>
    <row r="25" spans="2:5" x14ac:dyDescent="0.25">
      <c r="C25" s="2" t="s">
        <v>6</v>
      </c>
      <c r="D25" s="3" t="s">
        <v>7</v>
      </c>
    </row>
    <row r="26" spans="2:5" x14ac:dyDescent="0.25">
      <c r="C26" s="2">
        <v>636</v>
      </c>
      <c r="D26" s="3">
        <v>0.20499999999999999</v>
      </c>
    </row>
    <row r="27" spans="2:5" x14ac:dyDescent="0.25">
      <c r="C27" s="2">
        <v>750</v>
      </c>
      <c r="D27" s="3">
        <v>0.42799999999999999</v>
      </c>
    </row>
    <row r="28" spans="2:5" x14ac:dyDescent="0.25">
      <c r="C28" s="2">
        <v>1050</v>
      </c>
      <c r="D28" s="3">
        <v>0.56399999999999995</v>
      </c>
    </row>
    <row r="30" spans="2:5" x14ac:dyDescent="0.25">
      <c r="C30" s="2">
        <f>C26</f>
        <v>636</v>
      </c>
      <c r="D30" s="3">
        <f>D26</f>
        <v>0.20499999999999999</v>
      </c>
    </row>
    <row r="31" spans="2:5" x14ac:dyDescent="0.25">
      <c r="C31" s="2">
        <f>C27</f>
        <v>750</v>
      </c>
      <c r="D31" s="3">
        <f>D26</f>
        <v>0.20499999999999999</v>
      </c>
    </row>
    <row r="32" spans="2:5" x14ac:dyDescent="0.25">
      <c r="C32" s="2">
        <f>C28</f>
        <v>1050</v>
      </c>
      <c r="D32" s="3">
        <f>D27</f>
        <v>0.42799999999999999</v>
      </c>
    </row>
    <row r="33" spans="1:6" x14ac:dyDescent="0.25">
      <c r="C33" s="2">
        <f>C28</f>
        <v>1050</v>
      </c>
      <c r="D33" s="3">
        <f>D28</f>
        <v>0.56399999999999995</v>
      </c>
    </row>
    <row r="34" spans="1:6" x14ac:dyDescent="0.25">
      <c r="C34" s="2">
        <f>C26</f>
        <v>636</v>
      </c>
      <c r="D34" s="3">
        <f>D28</f>
        <v>0.56399999999999995</v>
      </c>
    </row>
    <row r="35" spans="1:6" s="3" customFormat="1" x14ac:dyDescent="0.25">
      <c r="A35" s="1"/>
      <c r="B35" s="1"/>
      <c r="C35" s="2">
        <f>C26</f>
        <v>636</v>
      </c>
      <c r="D35" s="3">
        <f>D26</f>
        <v>0.20499999999999999</v>
      </c>
      <c r="F35" s="1"/>
    </row>
  </sheetData>
  <sheetProtection password="FEB9" sheet="1" objects="1" scenarios="1" selectLockedCells="1"/>
  <mergeCells count="1">
    <mergeCell ref="A1:F1"/>
  </mergeCells>
  <phoneticPr fontId="0" type="noConversion"/>
  <pageMargins left="0.70866141732283472" right="0.70866141732283472" top="0.74803149606299213" bottom="0.74803149606299213" header="0.51181102362204722" footer="0.51181102362204722"/>
  <pageSetup paperSize="9" scale="9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centrage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Guillaume Metayer</cp:lastModifiedBy>
  <cp:revision>26</cp:revision>
  <cp:lastPrinted>2013-05-12T14:10:59Z</cp:lastPrinted>
  <dcterms:created xsi:type="dcterms:W3CDTF">2011-07-12T19:47:33Z</dcterms:created>
  <dcterms:modified xsi:type="dcterms:W3CDTF">2024-03-23T14:29:39Z</dcterms:modified>
</cp:coreProperties>
</file>